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68" i="12"/>
  <c r="AC68" i="12"/>
  <c r="AD68" i="12"/>
  <c r="G9" i="12"/>
  <c r="I9" i="12"/>
  <c r="I8" i="12" s="1"/>
  <c r="K9" i="12"/>
  <c r="M9" i="12"/>
  <c r="O9" i="12"/>
  <c r="Q9" i="12"/>
  <c r="Q8" i="12" s="1"/>
  <c r="U9" i="12"/>
  <c r="G10" i="12"/>
  <c r="G8" i="12" s="1"/>
  <c r="I10" i="12"/>
  <c r="K10" i="12"/>
  <c r="K8" i="12" s="1"/>
  <c r="O10" i="12"/>
  <c r="O8" i="12" s="1"/>
  <c r="Q10" i="12"/>
  <c r="U10" i="12"/>
  <c r="U8" i="12" s="1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K16" i="12"/>
  <c r="O16" i="12"/>
  <c r="U16" i="12"/>
  <c r="G17" i="12"/>
  <c r="I17" i="12"/>
  <c r="I16" i="12" s="1"/>
  <c r="K17" i="12"/>
  <c r="M17" i="12"/>
  <c r="M16" i="12" s="1"/>
  <c r="O17" i="12"/>
  <c r="Q17" i="12"/>
  <c r="Q16" i="12" s="1"/>
  <c r="U17" i="12"/>
  <c r="G20" i="12"/>
  <c r="I20" i="12"/>
  <c r="I19" i="12" s="1"/>
  <c r="K20" i="12"/>
  <c r="M20" i="12"/>
  <c r="O20" i="12"/>
  <c r="Q20" i="12"/>
  <c r="Q19" i="12" s="1"/>
  <c r="U20" i="12"/>
  <c r="G22" i="12"/>
  <c r="G19" i="12" s="1"/>
  <c r="I22" i="12"/>
  <c r="K22" i="12"/>
  <c r="K19" i="12" s="1"/>
  <c r="O22" i="12"/>
  <c r="O19" i="12" s="1"/>
  <c r="Q22" i="12"/>
  <c r="U22" i="12"/>
  <c r="U19" i="12" s="1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U26" i="12"/>
  <c r="G28" i="12"/>
  <c r="G27" i="12" s="1"/>
  <c r="I28" i="12"/>
  <c r="I27" i="12" s="1"/>
  <c r="K28" i="12"/>
  <c r="K27" i="12" s="1"/>
  <c r="O28" i="12"/>
  <c r="O27" i="12" s="1"/>
  <c r="Q28" i="12"/>
  <c r="Q27" i="12" s="1"/>
  <c r="U28" i="12"/>
  <c r="U27" i="12" s="1"/>
  <c r="G30" i="12"/>
  <c r="I30" i="12"/>
  <c r="K30" i="12"/>
  <c r="M30" i="12"/>
  <c r="O30" i="12"/>
  <c r="Q30" i="12"/>
  <c r="U30" i="12"/>
  <c r="G32" i="12"/>
  <c r="M32" i="12" s="1"/>
  <c r="I32" i="12"/>
  <c r="K32" i="12"/>
  <c r="O32" i="12"/>
  <c r="Q32" i="12"/>
  <c r="U32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2" i="12"/>
  <c r="I42" i="12"/>
  <c r="I41" i="12" s="1"/>
  <c r="K42" i="12"/>
  <c r="M42" i="12"/>
  <c r="O42" i="12"/>
  <c r="Q42" i="12"/>
  <c r="Q41" i="12" s="1"/>
  <c r="U42" i="12"/>
  <c r="G43" i="12"/>
  <c r="G41" i="12" s="1"/>
  <c r="I43" i="12"/>
  <c r="K43" i="12"/>
  <c r="K41" i="12" s="1"/>
  <c r="O43" i="12"/>
  <c r="O41" i="12" s="1"/>
  <c r="Q43" i="12"/>
  <c r="U43" i="12"/>
  <c r="U41" i="12" s="1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8" i="12"/>
  <c r="G57" i="12" s="1"/>
  <c r="I58" i="12"/>
  <c r="I57" i="12" s="1"/>
  <c r="K58" i="12"/>
  <c r="K57" i="12" s="1"/>
  <c r="M58" i="12"/>
  <c r="M57" i="12" s="1"/>
  <c r="O58" i="12"/>
  <c r="O57" i="12" s="1"/>
  <c r="Q58" i="12"/>
  <c r="Q57" i="12" s="1"/>
  <c r="U58" i="12"/>
  <c r="U57" i="12" s="1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4" i="12"/>
  <c r="G63" i="12" s="1"/>
  <c r="I64" i="12"/>
  <c r="I63" i="12" s="1"/>
  <c r="K64" i="12"/>
  <c r="K63" i="12" s="1"/>
  <c r="M64" i="12"/>
  <c r="M63" i="12" s="1"/>
  <c r="O64" i="12"/>
  <c r="O63" i="12" s="1"/>
  <c r="Q64" i="12"/>
  <c r="Q63" i="12" s="1"/>
  <c r="U64" i="12"/>
  <c r="U63" i="12" s="1"/>
  <c r="G65" i="12"/>
  <c r="K65" i="12"/>
  <c r="O65" i="12"/>
  <c r="U65" i="12"/>
  <c r="G66" i="12"/>
  <c r="I66" i="12"/>
  <c r="I65" i="12" s="1"/>
  <c r="K66" i="12"/>
  <c r="M66" i="12"/>
  <c r="M65" i="12" s="1"/>
  <c r="O66" i="12"/>
  <c r="Q66" i="12"/>
  <c r="Q65" i="12" s="1"/>
  <c r="U66" i="12"/>
  <c r="I20" i="1"/>
  <c r="I19" i="1"/>
  <c r="I18" i="1"/>
  <c r="I17" i="1"/>
  <c r="I16" i="1"/>
  <c r="I55" i="1"/>
  <c r="G27" i="1"/>
  <c r="F40" i="1"/>
  <c r="G40" i="1"/>
  <c r="G25" i="1" s="1"/>
  <c r="G26" i="1" s="1"/>
  <c r="H40" i="1"/>
  <c r="I40" i="1"/>
  <c r="J40" i="1"/>
  <c r="J39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43" i="12"/>
  <c r="M41" i="12" s="1"/>
  <c r="M28" i="12"/>
  <c r="M27" i="12" s="1"/>
  <c r="M22" i="12"/>
  <c r="M19" i="12" s="1"/>
  <c r="M10" i="12"/>
  <c r="M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<sst xmlns="http://schemas.openxmlformats.org/spreadsheetml/2006/main" count="355" uniqueCount="199">
  <si>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</si>
  <si>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</si>
  <si>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</si>
  <si>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</si>
  <si>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</si>
  <si>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</si>
  <si>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</si>
  <si>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</si>
  <si>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</si>
  <si>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</si>
  <si>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</si>
  <si>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</si>
  <si>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</si>
  <si>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</si>
  <si>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</si>
  <si>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</si>
  <si>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</si>
  <si>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</si>
  <si>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</si>
  <si>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</si>
  <si>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</si>
  <si>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</si>
  <si>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</si>
  <si>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</si>
  <si>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</si>
  <si>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</si>
  <si>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</si>
  <si>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</si>
  <si>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</si>
  <si>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</si>
  <si>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</si>
  <si>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</si>
  <si>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</si>
  <si>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</si>
  <si>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</si>
  <si>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</si>
  <si>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</si>
  <si>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</si>
  <si>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</si>
  <si>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</si>
  <si>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</si>
  <si>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Položkový rozpočet</t>
  </si>
  <si>
    <t>HORNÍ BŘÍZA</t>
  </si>
  <si>
    <t>Rozpočet:</t>
  </si>
  <si>
    <t>Misto</t>
  </si>
  <si>
    <t>HORNÍ BŘÍZA, obj. A -LŮŽKOVÝ PAVILON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</si>
  <si>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</si>
  <si>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</si>
  <si>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</si>
  <si>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</si>
  <si>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</si>
  <si>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</si>
  <si>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</si>
  <si>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</si>
  <si>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</si>
  <si>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</si>
  <si>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</si>
  <si>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</si>
  <si>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</si>
  <si>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</si>
  <si>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</si>
  <si>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</si>
  <si>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</si>
  <si>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900</t>
  </si>
  <si>
    <t>Profese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</si>
  <si>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</si>
  <si>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</si>
  <si>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</si>
  <si>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</si>
  <si>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</si>
  <si>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</si>
  <si>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</si>
  <si>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</si>
  <si>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</si>
  <si>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</si>
  <si>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</si>
  <si>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</si>
  <si>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</si>
  <si>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</si>
  <si>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</si>
  <si>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</si>
  <si>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</si>
  <si>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</si>
  <si>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</si>
  <si>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</si>
  <si>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</si>
  <si>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</si>
  <si>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</si>
  <si>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</si>
  <si>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</si>
  <si>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</si>
  <si>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</si>
  <si>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</si>
  <si>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</si>
  <si>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979087212R00</t>
  </si>
  <si>
    <t>Nakládání suti na dopravní prostředky</t>
  </si>
  <si>
    <t>t</t>
  </si>
  <si>
    <t>POL1_0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</si>
  <si>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</si>
  <si>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</si>
  <si>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</si>
  <si>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</si>
  <si>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</si>
  <si>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</si>
  <si>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</si>
  <si>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</si>
  <si>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979999999R00</t>
  </si>
  <si>
    <t>Poplatek za skládku 10 % příměsí</t>
  </si>
  <si>
    <t>979990122R00</t>
  </si>
  <si>
    <t>Poplatek za skládku suti - střešní krytina</t>
  </si>
  <si>
    <t>712400832R00</t>
  </si>
  <si>
    <t xml:space="preserve">Odstranění živičné krytiny střech do 30° </t>
  </si>
  <si>
    <t>m2</t>
  </si>
  <si>
    <t>(65,5+50,9)/2*7,5*2+14,1/2*7,5*2</t>
  </si>
  <si>
    <t>VV</t>
  </si>
  <si>
    <t>713110010RAB</t>
  </si>
  <si>
    <t>Izolace tepelné stropu spodem minerální plsť, tloušťka 6 cm</t>
  </si>
  <si>
    <t>POL2_0</t>
  </si>
  <si>
    <t>65,0*13,0</t>
  </si>
  <si>
    <t>713100010RAC</t>
  </si>
  <si>
    <t>Izolace tepelné volně položené minerální plsť, tloušťka 10 cm 2x</t>
  </si>
  <si>
    <t>65,4*12,9*2</t>
  </si>
  <si>
    <t>713191100RT9</t>
  </si>
  <si>
    <t>Položení separační fólie, včetně dodávky fólie</t>
  </si>
  <si>
    <t>65,4*12,9</t>
  </si>
  <si>
    <t>998713103R00</t>
  </si>
  <si>
    <t>Přesun hmot pro izolace tepelné, výšky do 24 m</t>
  </si>
  <si>
    <t>762510020RAD</t>
  </si>
  <si>
    <t>Podlaha z desek dřevotřískových šroubovaná,  desky tloušťky 25 mm</t>
  </si>
  <si>
    <t>53,8*0,83</t>
  </si>
  <si>
    <t>762322911R00</t>
  </si>
  <si>
    <t xml:space="preserve"> hranolky do 100 cm2 sloupky vč.dodávky</t>
  </si>
  <si>
    <t>m</t>
  </si>
  <si>
    <t>0,23*45*2</t>
  </si>
  <si>
    <t>762321911R00</t>
  </si>
  <si>
    <t>rámové a podkladní prkn0 25 mm</t>
  </si>
  <si>
    <t>53,8*2*2</t>
  </si>
  <si>
    <t>762341811R00</t>
  </si>
  <si>
    <t>Demontáž bednění střech rovných z prken hrubých</t>
  </si>
  <si>
    <t>762341210RT2</t>
  </si>
  <si>
    <t>Montáž bednění střech  prkna hrubá na sraz, včetně dodávky řeziva, prkna tl. 24 mm doplnění</t>
  </si>
  <si>
    <t>762342203RT4</t>
  </si>
  <si>
    <t>Montáž laťování střech, vzdálenost latí 22 - 36 cm, včetně dodávky řeziva, latě 4/6 cm</t>
  </si>
  <si>
    <t>762342204RT4</t>
  </si>
  <si>
    <t>Montáž kontralatí přibitím, včetně dodávky řeziva, latě 4/6 cm</t>
  </si>
  <si>
    <t>765901119R00</t>
  </si>
  <si>
    <t>Fólie difuzní</t>
  </si>
  <si>
    <t>762911113R00</t>
  </si>
  <si>
    <t xml:space="preserve">Impregnace řeziva  </t>
  </si>
  <si>
    <t>998762103R00</t>
  </si>
  <si>
    <t>Přesun hmot pro tesařské konstrukce, výšky do 24 m</t>
  </si>
  <si>
    <t>764905101RT2</t>
  </si>
  <si>
    <t xml:space="preserve">krytina z trapéz.plechů,na dřevo,  povrchová úprava </t>
  </si>
  <si>
    <t>764352811R00</t>
  </si>
  <si>
    <t>Demontáž žlabů půlkruh. rovných, rš 330 mm, do 45°</t>
  </si>
  <si>
    <t>65,9*2+14,1*2</t>
  </si>
  <si>
    <t>764351837R00</t>
  </si>
  <si>
    <t>Demontáž háků, sklon do 45°</t>
  </si>
  <si>
    <t>kus</t>
  </si>
  <si>
    <t>764430840R00</t>
  </si>
  <si>
    <t xml:space="preserve">Demontáž oplechování ,rš do 330 </t>
  </si>
  <si>
    <t>764454802R00</t>
  </si>
  <si>
    <t>Demontáž odpadních trub kruhových,D 120 mm</t>
  </si>
  <si>
    <t>764238611R00</t>
  </si>
  <si>
    <t xml:space="preserve">Lemování střešního okna </t>
  </si>
  <si>
    <t>764242425R00</t>
  </si>
  <si>
    <t xml:space="preserve">Odvětrávací hlavice </t>
  </si>
  <si>
    <t>764908101R00</t>
  </si>
  <si>
    <t>kotlík žlabový kónický ,vel.žlabu 125 mm</t>
  </si>
  <si>
    <t>764908105R00</t>
  </si>
  <si>
    <t xml:space="preserve"> žlab podokapní půlkruhový R,velikost 150 mm</t>
  </si>
  <si>
    <t>764908109R00</t>
  </si>
  <si>
    <t>odpadní trouby kruhové SROR, D 100 mm</t>
  </si>
  <si>
    <t>764265430R00</t>
  </si>
  <si>
    <t>Střešní poklopy   60 x 80 cm</t>
  </si>
  <si>
    <t>1</t>
  </si>
  <si>
    <t>úprava svodú do stávajících</t>
  </si>
  <si>
    <t>ks</t>
  </si>
  <si>
    <t>764814140R00</t>
  </si>
  <si>
    <t>Lemování trub,lD do 200 mm</t>
  </si>
  <si>
    <t>998764103R00</t>
  </si>
  <si>
    <t>Přesun hmot pro klempířské konstr., výšky do 24 m</t>
  </si>
  <si>
    <t>765311723R00</t>
  </si>
  <si>
    <t>Větrací mřížka okapní 5000 x 100 mm</t>
  </si>
  <si>
    <t>65,5*2+14,1*2</t>
  </si>
  <si>
    <t>765311722R00</t>
  </si>
  <si>
    <t>Větrací mřížka 2000 univerzální</t>
  </si>
  <si>
    <t>765311732R00</t>
  </si>
  <si>
    <t>Mříž sněholamu UNI 300x20 cm, vč. držáků, pozink.</t>
  </si>
  <si>
    <t>998765103R00</t>
  </si>
  <si>
    <t>Přesun hmot pro krytiny tvrdé, výšky do 24 m</t>
  </si>
  <si>
    <t>2</t>
  </si>
  <si>
    <t>stožár anténí slaboproudu</t>
  </si>
  <si>
    <t>3</t>
  </si>
  <si>
    <t>zařízení staveniště, mimostaveništní doprava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</si>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</sst>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/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41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39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5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25" customHeight="1" x14ac:dyDescent="0.25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25" customHeight="1" x14ac:dyDescent="0.25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25" customHeight="1" x14ac:dyDescent="0.25">
      <c r="A19" s="193" t="s">
        <v>65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25" customHeight="1" x14ac:dyDescent="0.25">
      <c r="A20" s="193" t="s">
        <v>66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43291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5">
      <c r="A39" s="131">
        <v>0</v>
      </c>
      <c r="B39" s="137" t="s">
        <v>46</v>
      </c>
      <c r="C39" s="138" t="s">
        <v>45</v>
      </c>
      <c r="D39" s="139"/>
      <c r="E39" s="139"/>
      <c r="F39" s="147">
        <f>'Rozpočet Pol'!AC68</f>
        <v>0</v>
      </c>
      <c r="G39" s="148">
        <f>'Rozpočet Pol'!AD68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6" x14ac:dyDescent="0.3">
      <c r="B44" s="161" t="s">
        <v>49</v>
      </c>
    </row>
    <row r="46" spans="1:10" ht="25.5" customHeight="1" x14ac:dyDescent="0.25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5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5">
      <c r="A48" s="163"/>
      <c r="B48" s="166" t="s">
        <v>53</v>
      </c>
      <c r="C48" s="165" t="s">
        <v>54</v>
      </c>
      <c r="D48" s="167"/>
      <c r="E48" s="167"/>
      <c r="F48" s="183" t="s">
        <v>24</v>
      </c>
      <c r="G48" s="184"/>
      <c r="H48" s="184"/>
      <c r="I48" s="185">
        <f>'Rozpočet Pol'!G16</f>
        <v>0</v>
      </c>
      <c r="J48" s="185"/>
    </row>
    <row r="49" spans="1:10" ht="25.5" customHeight="1" x14ac:dyDescent="0.25">
      <c r="A49" s="163"/>
      <c r="B49" s="166" t="s">
        <v>55</v>
      </c>
      <c r="C49" s="165" t="s">
        <v>56</v>
      </c>
      <c r="D49" s="167"/>
      <c r="E49" s="167"/>
      <c r="F49" s="183" t="s">
        <v>24</v>
      </c>
      <c r="G49" s="184"/>
      <c r="H49" s="184"/>
      <c r="I49" s="185">
        <f>'Rozpočet Pol'!G19</f>
        <v>0</v>
      </c>
      <c r="J49" s="185"/>
    </row>
    <row r="50" spans="1:10" ht="25.5" customHeight="1" x14ac:dyDescent="0.25">
      <c r="A50" s="163"/>
      <c r="B50" s="166" t="s">
        <v>57</v>
      </c>
      <c r="C50" s="165" t="s">
        <v>58</v>
      </c>
      <c r="D50" s="167"/>
      <c r="E50" s="167"/>
      <c r="F50" s="183" t="s">
        <v>24</v>
      </c>
      <c r="G50" s="184"/>
      <c r="H50" s="184"/>
      <c r="I50" s="185">
        <f>'Rozpočet Pol'!G27</f>
        <v>0</v>
      </c>
      <c r="J50" s="185"/>
    </row>
    <row r="51" spans="1:10" ht="25.5" customHeight="1" x14ac:dyDescent="0.25">
      <c r="A51" s="163"/>
      <c r="B51" s="166" t="s">
        <v>59</v>
      </c>
      <c r="C51" s="165" t="s">
        <v>60</v>
      </c>
      <c r="D51" s="167"/>
      <c r="E51" s="167"/>
      <c r="F51" s="183" t="s">
        <v>24</v>
      </c>
      <c r="G51" s="184"/>
      <c r="H51" s="184"/>
      <c r="I51" s="185">
        <f>'Rozpočet Pol'!G41</f>
        <v>0</v>
      </c>
      <c r="J51" s="185"/>
    </row>
    <row r="52" spans="1:10" ht="25.5" customHeight="1" x14ac:dyDescent="0.25">
      <c r="A52" s="163"/>
      <c r="B52" s="166" t="s">
        <v>61</v>
      </c>
      <c r="C52" s="165" t="s">
        <v>62</v>
      </c>
      <c r="D52" s="167"/>
      <c r="E52" s="167"/>
      <c r="F52" s="183" t="s">
        <v>24</v>
      </c>
      <c r="G52" s="184"/>
      <c r="H52" s="184"/>
      <c r="I52" s="185">
        <f>'Rozpočet Pol'!G57</f>
        <v>0</v>
      </c>
      <c r="J52" s="185"/>
    </row>
    <row r="53" spans="1:10" ht="25.5" customHeight="1" x14ac:dyDescent="0.25">
      <c r="A53" s="163"/>
      <c r="B53" s="166" t="s">
        <v>63</v>
      </c>
      <c r="C53" s="165" t="s">
        <v>64</v>
      </c>
      <c r="D53" s="167"/>
      <c r="E53" s="167"/>
      <c r="F53" s="183" t="s">
        <v>23</v>
      </c>
      <c r="G53" s="184"/>
      <c r="H53" s="184"/>
      <c r="I53" s="185">
        <f>'Rozpočet Pol'!G63</f>
        <v>0</v>
      </c>
      <c r="J53" s="185"/>
    </row>
    <row r="54" spans="1:10" ht="25.5" customHeight="1" x14ac:dyDescent="0.25">
      <c r="A54" s="163"/>
      <c r="B54" s="177" t="s">
        <v>65</v>
      </c>
      <c r="C54" s="178" t="s">
        <v>26</v>
      </c>
      <c r="D54" s="179"/>
      <c r="E54" s="179"/>
      <c r="F54" s="186" t="s">
        <v>23</v>
      </c>
      <c r="G54" s="187"/>
      <c r="H54" s="187"/>
      <c r="I54" s="188">
        <f>'Rozpočet Pol'!G65</f>
        <v>0</v>
      </c>
      <c r="J54" s="188"/>
    </row>
    <row r="55" spans="1:10" ht="25.5" customHeight="1" x14ac:dyDescent="0.25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 x14ac:dyDescent="0.25">
      <c r="F56" s="192"/>
      <c r="G56" s="130"/>
      <c r="H56" s="192"/>
      <c r="I56" s="130"/>
      <c r="J56" s="130"/>
    </row>
    <row r="57" spans="1:10" x14ac:dyDescent="0.25">
      <c r="F57" s="192"/>
      <c r="G57" s="130"/>
      <c r="H57" s="192"/>
      <c r="I57" s="130"/>
      <c r="J57" s="130"/>
    </row>
    <row r="58" spans="1:10" x14ac:dyDescent="0.25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40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195" t="s">
        <v>6</v>
      </c>
      <c r="B1" s="195"/>
      <c r="C1" s="195"/>
      <c r="D1" s="195"/>
      <c r="E1" s="195"/>
      <c r="F1" s="195"/>
      <c r="G1" s="195"/>
      <c r="AE1" t="s">
        <v>68</v>
      </c>
    </row>
    <row r="2" spans="1:60" ht="25.05" customHeight="1" x14ac:dyDescent="0.25">
      <c r="A2" s="202" t="s">
        <v>67</v>
      </c>
      <c r="B2" s="196"/>
      <c r="C2" s="197" t="s">
        <v>45</v>
      </c>
      <c r="D2" s="198"/>
      <c r="E2" s="198"/>
      <c r="F2" s="198"/>
      <c r="G2" s="204"/>
      <c r="AE2" t="s">
        <v>69</v>
      </c>
    </row>
    <row r="3" spans="1:60" ht="25.05" customHeight="1" x14ac:dyDescent="0.25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70</v>
      </c>
    </row>
    <row r="4" spans="1:60" ht="25.05" hidden="1" customHeight="1" x14ac:dyDescent="0.25">
      <c r="A4" s="203" t="s">
        <v>8</v>
      </c>
      <c r="B4" s="201"/>
      <c r="C4" s="199"/>
      <c r="D4" s="200"/>
      <c r="E4" s="200"/>
      <c r="F4" s="200"/>
      <c r="G4" s="205"/>
      <c r="AE4" t="s">
        <v>71</v>
      </c>
    </row>
    <row r="5" spans="1:60" hidden="1" x14ac:dyDescent="0.25">
      <c r="A5" s="206" t="s">
        <v>72</v>
      </c>
      <c r="B5" s="207"/>
      <c r="C5" s="208"/>
      <c r="D5" s="209"/>
      <c r="E5" s="209"/>
      <c r="F5" s="209"/>
      <c r="G5" s="210"/>
      <c r="AE5" t="s">
        <v>73</v>
      </c>
    </row>
    <row r="7" spans="1:60" ht="39.6" x14ac:dyDescent="0.25">
      <c r="A7" s="215" t="s">
        <v>74</v>
      </c>
      <c r="B7" s="216" t="s">
        <v>75</v>
      </c>
      <c r="C7" s="216" t="s">
        <v>76</v>
      </c>
      <c r="D7" s="215" t="s">
        <v>77</v>
      </c>
      <c r="E7" s="215" t="s">
        <v>78</v>
      </c>
      <c r="F7" s="211" t="s">
        <v>79</v>
      </c>
      <c r="G7" s="234" t="s">
        <v>28</v>
      </c>
      <c r="H7" s="235" t="s">
        <v>29</v>
      </c>
      <c r="I7" s="235" t="s">
        <v>80</v>
      </c>
      <c r="J7" s="235" t="s">
        <v>30</v>
      </c>
      <c r="K7" s="235" t="s">
        <v>81</v>
      </c>
      <c r="L7" s="235" t="s">
        <v>82</v>
      </c>
      <c r="M7" s="235" t="s">
        <v>83</v>
      </c>
      <c r="N7" s="235" t="s">
        <v>84</v>
      </c>
      <c r="O7" s="235" t="s">
        <v>85</v>
      </c>
      <c r="P7" s="235" t="s">
        <v>86</v>
      </c>
      <c r="Q7" s="235" t="s">
        <v>87</v>
      </c>
      <c r="R7" s="235" t="s">
        <v>88</v>
      </c>
      <c r="S7" s="235" t="s">
        <v>89</v>
      </c>
      <c r="T7" s="235" t="s">
        <v>90</v>
      </c>
      <c r="U7" s="218" t="s">
        <v>91</v>
      </c>
    </row>
    <row r="8" spans="1:60" x14ac:dyDescent="0.25">
      <c r="A8" s="236" t="s">
        <v>92</v>
      </c>
      <c r="B8" s="237" t="s">
        <v>51</v>
      </c>
      <c r="C8" s="238" t="s">
        <v>52</v>
      </c>
      <c r="D8" s="239"/>
      <c r="E8" s="240"/>
      <c r="F8" s="241"/>
      <c r="G8" s="241">
        <f>SUMIF(AE9:AE15,"&lt;&gt;NOR",G9:G15)</f>
        <v>0</v>
      </c>
      <c r="H8" s="241"/>
      <c r="I8" s="241">
        <f>SUM(I9:I15)</f>
        <v>0</v>
      </c>
      <c r="J8" s="241"/>
      <c r="K8" s="241">
        <f>SUM(K9:K15)</f>
        <v>0</v>
      </c>
      <c r="L8" s="241"/>
      <c r="M8" s="241">
        <f>SUM(M9:M15)</f>
        <v>0</v>
      </c>
      <c r="N8" s="217"/>
      <c r="O8" s="217">
        <f>SUM(O9:O15)</f>
        <v>0</v>
      </c>
      <c r="P8" s="217"/>
      <c r="Q8" s="217">
        <f>SUM(Q9:Q15)</f>
        <v>0</v>
      </c>
      <c r="R8" s="217"/>
      <c r="S8" s="217"/>
      <c r="T8" s="236"/>
      <c r="U8" s="217">
        <f>SUM(U9:U15)</f>
        <v>34.9</v>
      </c>
      <c r="AE8" t="s">
        <v>93</v>
      </c>
    </row>
    <row r="9" spans="1:60" outlineLevel="1" x14ac:dyDescent="0.25">
      <c r="A9" s="213">
        <v>1</v>
      </c>
      <c r="B9" s="219" t="s">
        <v>94</v>
      </c>
      <c r="C9" s="264" t="s">
        <v>95</v>
      </c>
      <c r="D9" s="221" t="s">
        <v>96</v>
      </c>
      <c r="E9" s="228">
        <v>12.34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9.9000000000000005E-2</v>
      </c>
      <c r="U9" s="222">
        <f>ROUND(E9*T9,2)</f>
        <v>1.22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3">
        <v>2</v>
      </c>
      <c r="B10" s="219" t="s">
        <v>98</v>
      </c>
      <c r="C10" s="264" t="s">
        <v>99</v>
      </c>
      <c r="D10" s="221" t="s">
        <v>96</v>
      </c>
      <c r="E10" s="228">
        <v>12.34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15</v>
      </c>
      <c r="M10" s="232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0.93300000000000005</v>
      </c>
      <c r="U10" s="222">
        <f>ROUND(E10*T10,2)</f>
        <v>11.51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97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3">
        <v>3</v>
      </c>
      <c r="B11" s="219" t="s">
        <v>100</v>
      </c>
      <c r="C11" s="264" t="s">
        <v>101</v>
      </c>
      <c r="D11" s="221" t="s">
        <v>96</v>
      </c>
      <c r="E11" s="228">
        <v>24.68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15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0.65300000000000002</v>
      </c>
      <c r="U11" s="222">
        <f>ROUND(E11*T11,2)</f>
        <v>16.12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97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13">
        <v>4</v>
      </c>
      <c r="B12" s="219" t="s">
        <v>102</v>
      </c>
      <c r="C12" s="264" t="s">
        <v>103</v>
      </c>
      <c r="D12" s="221" t="s">
        <v>96</v>
      </c>
      <c r="E12" s="228">
        <v>12.34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15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0.49</v>
      </c>
      <c r="U12" s="222">
        <f>ROUND(E12*T12,2)</f>
        <v>6.05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97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3">
        <v>5</v>
      </c>
      <c r="B13" s="219" t="s">
        <v>104</v>
      </c>
      <c r="C13" s="264" t="s">
        <v>105</v>
      </c>
      <c r="D13" s="221" t="s">
        <v>96</v>
      </c>
      <c r="E13" s="228">
        <v>172.76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15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97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3">
        <v>6</v>
      </c>
      <c r="B14" s="219" t="s">
        <v>106</v>
      </c>
      <c r="C14" s="264" t="s">
        <v>107</v>
      </c>
      <c r="D14" s="221" t="s">
        <v>96</v>
      </c>
      <c r="E14" s="228">
        <v>2.5499999999999998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15</v>
      </c>
      <c r="M14" s="232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97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13">
        <v>7</v>
      </c>
      <c r="B15" s="219" t="s">
        <v>108</v>
      </c>
      <c r="C15" s="264" t="s">
        <v>109</v>
      </c>
      <c r="D15" s="221" t="s">
        <v>96</v>
      </c>
      <c r="E15" s="228">
        <v>9.7899999999999991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15</v>
      </c>
      <c r="M15" s="232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97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5">
      <c r="A16" s="214" t="s">
        <v>92</v>
      </c>
      <c r="B16" s="220" t="s">
        <v>53</v>
      </c>
      <c r="C16" s="265" t="s">
        <v>54</v>
      </c>
      <c r="D16" s="224"/>
      <c r="E16" s="229"/>
      <c r="F16" s="233"/>
      <c r="G16" s="233">
        <f>SUMIF(AE17:AE18,"&lt;&gt;NOR",G17:G18)</f>
        <v>0</v>
      </c>
      <c r="H16" s="233"/>
      <c r="I16" s="233">
        <f>SUM(I17:I18)</f>
        <v>0</v>
      </c>
      <c r="J16" s="233"/>
      <c r="K16" s="233">
        <f>SUM(K17:K18)</f>
        <v>0</v>
      </c>
      <c r="L16" s="233"/>
      <c r="M16" s="233">
        <f>SUM(M17:M18)</f>
        <v>0</v>
      </c>
      <c r="N16" s="225"/>
      <c r="O16" s="225">
        <f>SUM(O17:O18)</f>
        <v>0</v>
      </c>
      <c r="P16" s="225"/>
      <c r="Q16" s="225">
        <f>SUM(Q17:Q18)</f>
        <v>9.7874999999999996</v>
      </c>
      <c r="R16" s="225"/>
      <c r="S16" s="225"/>
      <c r="T16" s="226"/>
      <c r="U16" s="225">
        <f>SUM(U17:U18)</f>
        <v>58.73</v>
      </c>
      <c r="AE16" t="s">
        <v>93</v>
      </c>
    </row>
    <row r="17" spans="1:60" outlineLevel="1" x14ac:dyDescent="0.25">
      <c r="A17" s="213">
        <v>8</v>
      </c>
      <c r="B17" s="219" t="s">
        <v>110</v>
      </c>
      <c r="C17" s="264" t="s">
        <v>111</v>
      </c>
      <c r="D17" s="221" t="s">
        <v>112</v>
      </c>
      <c r="E17" s="228">
        <v>978.75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15</v>
      </c>
      <c r="M17" s="232">
        <f>G17*(1+L17/100)</f>
        <v>0</v>
      </c>
      <c r="N17" s="222">
        <v>0</v>
      </c>
      <c r="O17" s="222">
        <f>ROUND(E17*N17,5)</f>
        <v>0</v>
      </c>
      <c r="P17" s="222">
        <v>0.01</v>
      </c>
      <c r="Q17" s="222">
        <f>ROUND(E17*P17,5)</f>
        <v>9.7874999999999996</v>
      </c>
      <c r="R17" s="222"/>
      <c r="S17" s="222"/>
      <c r="T17" s="223">
        <v>0.06</v>
      </c>
      <c r="U17" s="222">
        <f>ROUND(E17*T17,2)</f>
        <v>58.73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97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13"/>
      <c r="B18" s="219"/>
      <c r="C18" s="266" t="s">
        <v>113</v>
      </c>
      <c r="D18" s="227"/>
      <c r="E18" s="230">
        <v>978.75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114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5">
      <c r="A19" s="214" t="s">
        <v>92</v>
      </c>
      <c r="B19" s="220" t="s">
        <v>55</v>
      </c>
      <c r="C19" s="265" t="s">
        <v>56</v>
      </c>
      <c r="D19" s="224"/>
      <c r="E19" s="229"/>
      <c r="F19" s="233"/>
      <c r="G19" s="233">
        <f>SUMIF(AE20:AE26,"&lt;&gt;NOR",G20:G26)</f>
        <v>0</v>
      </c>
      <c r="H19" s="233"/>
      <c r="I19" s="233">
        <f>SUM(I20:I26)</f>
        <v>0</v>
      </c>
      <c r="J19" s="233"/>
      <c r="K19" s="233">
        <f>SUM(K20:K26)</f>
        <v>0</v>
      </c>
      <c r="L19" s="233"/>
      <c r="M19" s="233">
        <f>SUM(M20:M26)</f>
        <v>0</v>
      </c>
      <c r="N19" s="225"/>
      <c r="O19" s="225">
        <f>SUM(O20:O26)</f>
        <v>9.9262599999999992</v>
      </c>
      <c r="P19" s="225"/>
      <c r="Q19" s="225">
        <f>SUM(Q20:Q26)</f>
        <v>0</v>
      </c>
      <c r="R19" s="225"/>
      <c r="S19" s="225"/>
      <c r="T19" s="226"/>
      <c r="U19" s="225">
        <f>SUM(U20:U26)</f>
        <v>401.51</v>
      </c>
      <c r="AE19" t="s">
        <v>93</v>
      </c>
    </row>
    <row r="20" spans="1:60" ht="20.399999999999999" outlineLevel="1" x14ac:dyDescent="0.25">
      <c r="A20" s="213">
        <v>9</v>
      </c>
      <c r="B20" s="219" t="s">
        <v>115</v>
      </c>
      <c r="C20" s="264" t="s">
        <v>116</v>
      </c>
      <c r="D20" s="221" t="s">
        <v>112</v>
      </c>
      <c r="E20" s="228">
        <v>845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15</v>
      </c>
      <c r="M20" s="232">
        <f>G20*(1+L20/100)</f>
        <v>0</v>
      </c>
      <c r="N20" s="222">
        <v>3.5899999999999999E-3</v>
      </c>
      <c r="O20" s="222">
        <f>ROUND(E20*N20,5)</f>
        <v>3.03355</v>
      </c>
      <c r="P20" s="222">
        <v>0</v>
      </c>
      <c r="Q20" s="222">
        <f>ROUND(E20*P20,5)</f>
        <v>0</v>
      </c>
      <c r="R20" s="222"/>
      <c r="S20" s="222"/>
      <c r="T20" s="223">
        <v>0.18756999999999999</v>
      </c>
      <c r="U20" s="222">
        <f>ROUND(E20*T20,2)</f>
        <v>158.5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117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3"/>
      <c r="B21" s="219"/>
      <c r="C21" s="266" t="s">
        <v>118</v>
      </c>
      <c r="D21" s="227"/>
      <c r="E21" s="230">
        <v>845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114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399999999999999" outlineLevel="1" x14ac:dyDescent="0.25">
      <c r="A22" s="213">
        <v>10</v>
      </c>
      <c r="B22" s="219" t="s">
        <v>119</v>
      </c>
      <c r="C22" s="264" t="s">
        <v>120</v>
      </c>
      <c r="D22" s="221" t="s">
        <v>112</v>
      </c>
      <c r="E22" s="228">
        <v>1687.32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15</v>
      </c>
      <c r="M22" s="232">
        <f>G22*(1+L22/100)</f>
        <v>0</v>
      </c>
      <c r="N22" s="222">
        <v>4.0800000000000003E-3</v>
      </c>
      <c r="O22" s="222">
        <f>ROUND(E22*N22,5)</f>
        <v>6.8842699999999999</v>
      </c>
      <c r="P22" s="222">
        <v>0</v>
      </c>
      <c r="Q22" s="222">
        <f>ROUND(E22*P22,5)</f>
        <v>0</v>
      </c>
      <c r="R22" s="222"/>
      <c r="S22" s="222"/>
      <c r="T22" s="223">
        <v>9.7460000000000005E-2</v>
      </c>
      <c r="U22" s="222">
        <f>ROUND(E22*T22,2)</f>
        <v>164.45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117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3"/>
      <c r="B23" s="219"/>
      <c r="C23" s="266" t="s">
        <v>121</v>
      </c>
      <c r="D23" s="227"/>
      <c r="E23" s="230">
        <v>1687.32</v>
      </c>
      <c r="F23" s="232"/>
      <c r="G23" s="232"/>
      <c r="H23" s="232"/>
      <c r="I23" s="232"/>
      <c r="J23" s="232"/>
      <c r="K23" s="232"/>
      <c r="L23" s="232"/>
      <c r="M23" s="232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114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3">
        <v>11</v>
      </c>
      <c r="B24" s="219" t="s">
        <v>122</v>
      </c>
      <c r="C24" s="264" t="s">
        <v>123</v>
      </c>
      <c r="D24" s="221" t="s">
        <v>112</v>
      </c>
      <c r="E24" s="228">
        <v>843.66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15</v>
      </c>
      <c r="M24" s="232">
        <f>G24*(1+L24/100)</f>
        <v>0</v>
      </c>
      <c r="N24" s="222">
        <v>1.0000000000000001E-5</v>
      </c>
      <c r="O24" s="222">
        <f>ROUND(E24*N24,5)</f>
        <v>8.4399999999999996E-3</v>
      </c>
      <c r="P24" s="222">
        <v>0</v>
      </c>
      <c r="Q24" s="222">
        <f>ROUND(E24*P24,5)</f>
        <v>0</v>
      </c>
      <c r="R24" s="222"/>
      <c r="S24" s="222"/>
      <c r="T24" s="223">
        <v>7.0000000000000007E-2</v>
      </c>
      <c r="U24" s="222">
        <f>ROUND(E24*T24,2)</f>
        <v>59.06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97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3"/>
      <c r="B25" s="219"/>
      <c r="C25" s="266" t="s">
        <v>124</v>
      </c>
      <c r="D25" s="227"/>
      <c r="E25" s="230">
        <v>843.66</v>
      </c>
      <c r="F25" s="232"/>
      <c r="G25" s="232"/>
      <c r="H25" s="232"/>
      <c r="I25" s="232"/>
      <c r="J25" s="232"/>
      <c r="K25" s="232"/>
      <c r="L25" s="232"/>
      <c r="M25" s="232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114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13">
        <v>12</v>
      </c>
      <c r="B26" s="219" t="s">
        <v>125</v>
      </c>
      <c r="C26" s="264" t="s">
        <v>126</v>
      </c>
      <c r="D26" s="221" t="s">
        <v>96</v>
      </c>
      <c r="E26" s="228">
        <v>9.92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15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1.966</v>
      </c>
      <c r="U26" s="222">
        <f>ROUND(E26*T26,2)</f>
        <v>19.5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97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5">
      <c r="A27" s="214" t="s">
        <v>92</v>
      </c>
      <c r="B27" s="220" t="s">
        <v>57</v>
      </c>
      <c r="C27" s="265" t="s">
        <v>58</v>
      </c>
      <c r="D27" s="224"/>
      <c r="E27" s="229"/>
      <c r="F27" s="233"/>
      <c r="G27" s="233">
        <f>SUMIF(AE28:AE40,"&lt;&gt;NOR",G28:G40)</f>
        <v>0</v>
      </c>
      <c r="H27" s="233"/>
      <c r="I27" s="233">
        <f>SUM(I28:I40)</f>
        <v>0</v>
      </c>
      <c r="J27" s="233"/>
      <c r="K27" s="233">
        <f>SUM(K28:K40)</f>
        <v>0</v>
      </c>
      <c r="L27" s="233"/>
      <c r="M27" s="233">
        <f>SUM(M28:M40)</f>
        <v>0</v>
      </c>
      <c r="N27" s="225"/>
      <c r="O27" s="225">
        <f>SUM(O28:O40)</f>
        <v>8.8992599999999982</v>
      </c>
      <c r="P27" s="225"/>
      <c r="Q27" s="225">
        <f>SUM(Q28:Q40)</f>
        <v>1.5</v>
      </c>
      <c r="R27" s="225"/>
      <c r="S27" s="225"/>
      <c r="T27" s="226"/>
      <c r="U27" s="225">
        <f>SUM(U28:U40)</f>
        <v>427.34</v>
      </c>
      <c r="AE27" t="s">
        <v>93</v>
      </c>
    </row>
    <row r="28" spans="1:60" ht="20.399999999999999" outlineLevel="1" x14ac:dyDescent="0.25">
      <c r="A28" s="213">
        <v>13</v>
      </c>
      <c r="B28" s="219" t="s">
        <v>127</v>
      </c>
      <c r="C28" s="264" t="s">
        <v>128</v>
      </c>
      <c r="D28" s="221" t="s">
        <v>112</v>
      </c>
      <c r="E28" s="228">
        <v>44.654000000000003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15</v>
      </c>
      <c r="M28" s="232">
        <f>G28*(1+L28/100)</f>
        <v>0</v>
      </c>
      <c r="N28" s="222">
        <v>2.58E-2</v>
      </c>
      <c r="O28" s="222">
        <f>ROUND(E28*N28,5)</f>
        <v>1.1520699999999999</v>
      </c>
      <c r="P28" s="222">
        <v>0</v>
      </c>
      <c r="Q28" s="222">
        <f>ROUND(E28*P28,5)</f>
        <v>0</v>
      </c>
      <c r="R28" s="222"/>
      <c r="S28" s="222"/>
      <c r="T28" s="223">
        <v>0.55417000000000005</v>
      </c>
      <c r="U28" s="222">
        <f>ROUND(E28*T28,2)</f>
        <v>24.75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117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3"/>
      <c r="B29" s="219"/>
      <c r="C29" s="266" t="s">
        <v>129</v>
      </c>
      <c r="D29" s="227"/>
      <c r="E29" s="230">
        <v>44.654000000000003</v>
      </c>
      <c r="F29" s="232"/>
      <c r="G29" s="232"/>
      <c r="H29" s="232"/>
      <c r="I29" s="232"/>
      <c r="J29" s="232"/>
      <c r="K29" s="232"/>
      <c r="L29" s="232"/>
      <c r="M29" s="232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114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3">
        <v>14</v>
      </c>
      <c r="B30" s="219" t="s">
        <v>130</v>
      </c>
      <c r="C30" s="264" t="s">
        <v>131</v>
      </c>
      <c r="D30" s="221" t="s">
        <v>132</v>
      </c>
      <c r="E30" s="228">
        <v>20.7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15</v>
      </c>
      <c r="M30" s="232">
        <f>G30*(1+L30/100)</f>
        <v>0</v>
      </c>
      <c r="N30" s="222">
        <v>4.9899999999999996E-3</v>
      </c>
      <c r="O30" s="222">
        <f>ROUND(E30*N30,5)</f>
        <v>0.10329000000000001</v>
      </c>
      <c r="P30" s="222">
        <v>0</v>
      </c>
      <c r="Q30" s="222">
        <f>ROUND(E30*P30,5)</f>
        <v>0</v>
      </c>
      <c r="R30" s="222"/>
      <c r="S30" s="222"/>
      <c r="T30" s="223">
        <v>0.156</v>
      </c>
      <c r="U30" s="222">
        <f>ROUND(E30*T30,2)</f>
        <v>3.23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97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3"/>
      <c r="B31" s="219"/>
      <c r="C31" s="266" t="s">
        <v>133</v>
      </c>
      <c r="D31" s="227"/>
      <c r="E31" s="230">
        <v>20.7</v>
      </c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114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3">
        <v>15</v>
      </c>
      <c r="B32" s="219" t="s">
        <v>134</v>
      </c>
      <c r="C32" s="264" t="s">
        <v>135</v>
      </c>
      <c r="D32" s="221" t="s">
        <v>132</v>
      </c>
      <c r="E32" s="228">
        <v>215.2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15</v>
      </c>
      <c r="M32" s="232">
        <f>G32*(1+L32/100)</f>
        <v>0</v>
      </c>
      <c r="N32" s="222">
        <v>2.8500000000000001E-3</v>
      </c>
      <c r="O32" s="222">
        <f>ROUND(E32*N32,5)</f>
        <v>0.61331999999999998</v>
      </c>
      <c r="P32" s="222">
        <v>0</v>
      </c>
      <c r="Q32" s="222">
        <f>ROUND(E32*P32,5)</f>
        <v>0</v>
      </c>
      <c r="R32" s="222"/>
      <c r="S32" s="222"/>
      <c r="T32" s="223">
        <v>0.106</v>
      </c>
      <c r="U32" s="222">
        <f>ROUND(E32*T32,2)</f>
        <v>22.81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97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3"/>
      <c r="B33" s="219"/>
      <c r="C33" s="266" t="s">
        <v>136</v>
      </c>
      <c r="D33" s="227"/>
      <c r="E33" s="230">
        <v>215.2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114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3">
        <v>16</v>
      </c>
      <c r="B34" s="219" t="s">
        <v>137</v>
      </c>
      <c r="C34" s="264" t="s">
        <v>138</v>
      </c>
      <c r="D34" s="221" t="s">
        <v>112</v>
      </c>
      <c r="E34" s="228">
        <v>100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15</v>
      </c>
      <c r="M34" s="232">
        <f>G34*(1+L34/100)</f>
        <v>0</v>
      </c>
      <c r="N34" s="222">
        <v>0</v>
      </c>
      <c r="O34" s="222">
        <f>ROUND(E34*N34,5)</f>
        <v>0</v>
      </c>
      <c r="P34" s="222">
        <v>1.4999999999999999E-2</v>
      </c>
      <c r="Q34" s="222">
        <f>ROUND(E34*P34,5)</f>
        <v>1.5</v>
      </c>
      <c r="R34" s="222"/>
      <c r="S34" s="222"/>
      <c r="T34" s="223">
        <v>0.09</v>
      </c>
      <c r="U34" s="222">
        <f>ROUND(E34*T34,2)</f>
        <v>9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97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.399999999999999" outlineLevel="1" x14ac:dyDescent="0.25">
      <c r="A35" s="213">
        <v>17</v>
      </c>
      <c r="B35" s="219" t="s">
        <v>139</v>
      </c>
      <c r="C35" s="264" t="s">
        <v>140</v>
      </c>
      <c r="D35" s="221" t="s">
        <v>112</v>
      </c>
      <c r="E35" s="228">
        <v>100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15</v>
      </c>
      <c r="M35" s="232">
        <f>G35*(1+L35/100)</f>
        <v>0</v>
      </c>
      <c r="N35" s="222">
        <v>1.452E-2</v>
      </c>
      <c r="O35" s="222">
        <f>ROUND(E35*N35,5)</f>
        <v>1.452</v>
      </c>
      <c r="P35" s="222">
        <v>0</v>
      </c>
      <c r="Q35" s="222">
        <f>ROUND(E35*P35,5)</f>
        <v>0</v>
      </c>
      <c r="R35" s="222"/>
      <c r="S35" s="222"/>
      <c r="T35" s="223">
        <v>0.27</v>
      </c>
      <c r="U35" s="222">
        <f>ROUND(E35*T35,2)</f>
        <v>27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97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399999999999999" outlineLevel="1" x14ac:dyDescent="0.25">
      <c r="A36" s="213">
        <v>18</v>
      </c>
      <c r="B36" s="219" t="s">
        <v>141</v>
      </c>
      <c r="C36" s="264" t="s">
        <v>142</v>
      </c>
      <c r="D36" s="221" t="s">
        <v>112</v>
      </c>
      <c r="E36" s="228">
        <v>978.75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15</v>
      </c>
      <c r="M36" s="232">
        <f>G36*(1+L36/100)</f>
        <v>0</v>
      </c>
      <c r="N36" s="222">
        <v>4.0299999999999997E-3</v>
      </c>
      <c r="O36" s="222">
        <f>ROUND(E36*N36,5)</f>
        <v>3.9443600000000001</v>
      </c>
      <c r="P36" s="222">
        <v>0</v>
      </c>
      <c r="Q36" s="222">
        <f>ROUND(E36*P36,5)</f>
        <v>0</v>
      </c>
      <c r="R36" s="222"/>
      <c r="S36" s="222"/>
      <c r="T36" s="223">
        <v>0.156</v>
      </c>
      <c r="U36" s="222">
        <f>ROUND(E36*T36,2)</f>
        <v>152.69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97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399999999999999" outlineLevel="1" x14ac:dyDescent="0.25">
      <c r="A37" s="213">
        <v>19</v>
      </c>
      <c r="B37" s="219" t="s">
        <v>143</v>
      </c>
      <c r="C37" s="264" t="s">
        <v>144</v>
      </c>
      <c r="D37" s="221" t="s">
        <v>112</v>
      </c>
      <c r="E37" s="228">
        <v>978.75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15</v>
      </c>
      <c r="M37" s="232">
        <f>G37*(1+L37/100)</f>
        <v>0</v>
      </c>
      <c r="N37" s="222">
        <v>1.4499999999999999E-3</v>
      </c>
      <c r="O37" s="222">
        <f>ROUND(E37*N37,5)</f>
        <v>1.41919</v>
      </c>
      <c r="P37" s="222">
        <v>0</v>
      </c>
      <c r="Q37" s="222">
        <f>ROUND(E37*P37,5)</f>
        <v>0</v>
      </c>
      <c r="R37" s="222"/>
      <c r="S37" s="222"/>
      <c r="T37" s="223">
        <v>5.5E-2</v>
      </c>
      <c r="U37" s="222">
        <f>ROUND(E37*T37,2)</f>
        <v>53.83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97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3">
        <v>20</v>
      </c>
      <c r="B38" s="219" t="s">
        <v>145</v>
      </c>
      <c r="C38" s="264" t="s">
        <v>146</v>
      </c>
      <c r="D38" s="221" t="s">
        <v>112</v>
      </c>
      <c r="E38" s="228">
        <v>978.75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15</v>
      </c>
      <c r="M38" s="232">
        <f>G38*(1+L38/100)</f>
        <v>0</v>
      </c>
      <c r="N38" s="222">
        <v>1.3999999999999999E-4</v>
      </c>
      <c r="O38" s="222">
        <f>ROUND(E38*N38,5)</f>
        <v>0.13703000000000001</v>
      </c>
      <c r="P38" s="222">
        <v>0</v>
      </c>
      <c r="Q38" s="222">
        <f>ROUND(E38*P38,5)</f>
        <v>0</v>
      </c>
      <c r="R38" s="222"/>
      <c r="S38" s="222"/>
      <c r="T38" s="223">
        <v>0.12</v>
      </c>
      <c r="U38" s="222">
        <f>ROUND(E38*T38,2)</f>
        <v>117.45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97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3">
        <v>21</v>
      </c>
      <c r="B39" s="219" t="s">
        <v>147</v>
      </c>
      <c r="C39" s="264" t="s">
        <v>148</v>
      </c>
      <c r="D39" s="221" t="s">
        <v>112</v>
      </c>
      <c r="E39" s="228">
        <v>1950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15</v>
      </c>
      <c r="M39" s="232">
        <f>G39*(1+L39/100)</f>
        <v>0</v>
      </c>
      <c r="N39" s="222">
        <v>4.0000000000000003E-5</v>
      </c>
      <c r="O39" s="222">
        <f>ROUND(E39*N39,5)</f>
        <v>7.8E-2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97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3">
        <v>22</v>
      </c>
      <c r="B40" s="219" t="s">
        <v>149</v>
      </c>
      <c r="C40" s="264" t="s">
        <v>150</v>
      </c>
      <c r="D40" s="221" t="s">
        <v>96</v>
      </c>
      <c r="E40" s="228">
        <v>8.9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15</v>
      </c>
      <c r="M40" s="232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1.863</v>
      </c>
      <c r="U40" s="222">
        <f>ROUND(E40*T40,2)</f>
        <v>16.579999999999998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97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5">
      <c r="A41" s="214" t="s">
        <v>92</v>
      </c>
      <c r="B41" s="220" t="s">
        <v>59</v>
      </c>
      <c r="C41" s="265" t="s">
        <v>60</v>
      </c>
      <c r="D41" s="224"/>
      <c r="E41" s="229"/>
      <c r="F41" s="233"/>
      <c r="G41" s="233">
        <f>SUMIF(AE42:AE56,"&lt;&gt;NOR",G42:G56)</f>
        <v>0</v>
      </c>
      <c r="H41" s="233"/>
      <c r="I41" s="233">
        <f>SUM(I42:I56)</f>
        <v>0</v>
      </c>
      <c r="J41" s="233"/>
      <c r="K41" s="233">
        <f>SUM(K42:K56)</f>
        <v>0</v>
      </c>
      <c r="L41" s="233"/>
      <c r="M41" s="233">
        <f>SUM(M42:M56)</f>
        <v>0</v>
      </c>
      <c r="N41" s="225"/>
      <c r="O41" s="225">
        <f>SUM(O42:O56)</f>
        <v>6.3954000000000004</v>
      </c>
      <c r="P41" s="225"/>
      <c r="Q41" s="225">
        <f>SUM(Q42:Q56)</f>
        <v>1.0569</v>
      </c>
      <c r="R41" s="225"/>
      <c r="S41" s="225"/>
      <c r="T41" s="226"/>
      <c r="U41" s="225">
        <f>SUM(U42:U56)</f>
        <v>1517.34</v>
      </c>
      <c r="AE41" t="s">
        <v>93</v>
      </c>
    </row>
    <row r="42" spans="1:60" outlineLevel="1" x14ac:dyDescent="0.25">
      <c r="A42" s="213">
        <v>23</v>
      </c>
      <c r="B42" s="219" t="s">
        <v>151</v>
      </c>
      <c r="C42" s="264" t="s">
        <v>152</v>
      </c>
      <c r="D42" s="221" t="s">
        <v>112</v>
      </c>
      <c r="E42" s="228">
        <v>978.75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15</v>
      </c>
      <c r="M42" s="232">
        <f>G42*(1+L42/100)</f>
        <v>0</v>
      </c>
      <c r="N42" s="222">
        <v>5.7800000000000004E-3</v>
      </c>
      <c r="O42" s="222">
        <f>ROUND(E42*N42,5)</f>
        <v>5.6571800000000003</v>
      </c>
      <c r="P42" s="222">
        <v>0</v>
      </c>
      <c r="Q42" s="222">
        <f>ROUND(E42*P42,5)</f>
        <v>0</v>
      </c>
      <c r="R42" s="222"/>
      <c r="S42" s="222"/>
      <c r="T42" s="223">
        <v>1.2765</v>
      </c>
      <c r="U42" s="222">
        <f>ROUND(E42*T42,2)</f>
        <v>1249.3699999999999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97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13">
        <v>24</v>
      </c>
      <c r="B43" s="219" t="s">
        <v>153</v>
      </c>
      <c r="C43" s="264" t="s">
        <v>154</v>
      </c>
      <c r="D43" s="221" t="s">
        <v>132</v>
      </c>
      <c r="E43" s="228">
        <v>160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15</v>
      </c>
      <c r="M43" s="232">
        <f>G43*(1+L43/100)</f>
        <v>0</v>
      </c>
      <c r="N43" s="222">
        <v>0</v>
      </c>
      <c r="O43" s="222">
        <f>ROUND(E43*N43,5)</f>
        <v>0</v>
      </c>
      <c r="P43" s="222">
        <v>3.3600000000000001E-3</v>
      </c>
      <c r="Q43" s="222">
        <f>ROUND(E43*P43,5)</f>
        <v>0.53759999999999997</v>
      </c>
      <c r="R43" s="222"/>
      <c r="S43" s="222"/>
      <c r="T43" s="223">
        <v>6.9000000000000006E-2</v>
      </c>
      <c r="U43" s="222">
        <f>ROUND(E43*T43,2)</f>
        <v>11.04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97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3"/>
      <c r="B44" s="219"/>
      <c r="C44" s="266" t="s">
        <v>155</v>
      </c>
      <c r="D44" s="227"/>
      <c r="E44" s="230">
        <v>160</v>
      </c>
      <c r="F44" s="232"/>
      <c r="G44" s="232"/>
      <c r="H44" s="232"/>
      <c r="I44" s="232"/>
      <c r="J44" s="232"/>
      <c r="K44" s="232"/>
      <c r="L44" s="232"/>
      <c r="M44" s="232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114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3">
        <v>25</v>
      </c>
      <c r="B45" s="219" t="s">
        <v>156</v>
      </c>
      <c r="C45" s="264" t="s">
        <v>157</v>
      </c>
      <c r="D45" s="221" t="s">
        <v>158</v>
      </c>
      <c r="E45" s="228">
        <v>170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15</v>
      </c>
      <c r="M45" s="232">
        <f>G45*(1+L45/100)</f>
        <v>0</v>
      </c>
      <c r="N45" s="222">
        <v>0</v>
      </c>
      <c r="O45" s="222">
        <f>ROUND(E45*N45,5)</f>
        <v>0</v>
      </c>
      <c r="P45" s="222">
        <v>6.8999999999999997E-4</v>
      </c>
      <c r="Q45" s="222">
        <f>ROUND(E45*P45,5)</f>
        <v>0.1173</v>
      </c>
      <c r="R45" s="222"/>
      <c r="S45" s="222"/>
      <c r="T45" s="223">
        <v>5.7000000000000002E-2</v>
      </c>
      <c r="U45" s="222">
        <f>ROUND(E45*T45,2)</f>
        <v>9.69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97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3">
        <v>26</v>
      </c>
      <c r="B46" s="219" t="s">
        <v>159</v>
      </c>
      <c r="C46" s="264" t="s">
        <v>160</v>
      </c>
      <c r="D46" s="221" t="s">
        <v>132</v>
      </c>
      <c r="E46" s="228">
        <v>150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15</v>
      </c>
      <c r="M46" s="232">
        <f>G46*(1+L46/100)</f>
        <v>0</v>
      </c>
      <c r="N46" s="222">
        <v>0</v>
      </c>
      <c r="O46" s="222">
        <f>ROUND(E46*N46,5)</f>
        <v>0</v>
      </c>
      <c r="P46" s="222">
        <v>2.3E-3</v>
      </c>
      <c r="Q46" s="222">
        <f>ROUND(E46*P46,5)</f>
        <v>0.34499999999999997</v>
      </c>
      <c r="R46" s="222"/>
      <c r="S46" s="222"/>
      <c r="T46" s="223">
        <v>0.09</v>
      </c>
      <c r="U46" s="222">
        <f>ROUND(E46*T46,2)</f>
        <v>13.5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97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3">
        <v>27</v>
      </c>
      <c r="B47" s="219" t="s">
        <v>161</v>
      </c>
      <c r="C47" s="264" t="s">
        <v>162</v>
      </c>
      <c r="D47" s="221" t="s">
        <v>132</v>
      </c>
      <c r="E47" s="228">
        <v>20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15</v>
      </c>
      <c r="M47" s="232">
        <f>G47*(1+L47/100)</f>
        <v>0</v>
      </c>
      <c r="N47" s="222">
        <v>0</v>
      </c>
      <c r="O47" s="222">
        <f>ROUND(E47*N47,5)</f>
        <v>0</v>
      </c>
      <c r="P47" s="222">
        <v>2.8500000000000001E-3</v>
      </c>
      <c r="Q47" s="222">
        <f>ROUND(E47*P47,5)</f>
        <v>5.7000000000000002E-2</v>
      </c>
      <c r="R47" s="222"/>
      <c r="S47" s="222"/>
      <c r="T47" s="223">
        <v>0.06</v>
      </c>
      <c r="U47" s="222">
        <f>ROUND(E47*T47,2)</f>
        <v>1.2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97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13">
        <v>28</v>
      </c>
      <c r="B48" s="219" t="s">
        <v>163</v>
      </c>
      <c r="C48" s="264" t="s">
        <v>164</v>
      </c>
      <c r="D48" s="221" t="s">
        <v>158</v>
      </c>
      <c r="E48" s="228">
        <v>27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15</v>
      </c>
      <c r="M48" s="232">
        <f>G48*(1+L48/100)</f>
        <v>0</v>
      </c>
      <c r="N48" s="222">
        <v>5.9800000000000001E-3</v>
      </c>
      <c r="O48" s="222">
        <f>ROUND(E48*N48,5)</f>
        <v>0.16145999999999999</v>
      </c>
      <c r="P48" s="222">
        <v>0</v>
      </c>
      <c r="Q48" s="222">
        <f>ROUND(E48*P48,5)</f>
        <v>0</v>
      </c>
      <c r="R48" s="222"/>
      <c r="S48" s="222"/>
      <c r="T48" s="223">
        <v>3.7549999999999999</v>
      </c>
      <c r="U48" s="222">
        <f>ROUND(E48*T48,2)</f>
        <v>101.39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97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3">
        <v>29</v>
      </c>
      <c r="B49" s="219" t="s">
        <v>165</v>
      </c>
      <c r="C49" s="264" t="s">
        <v>166</v>
      </c>
      <c r="D49" s="221" t="s">
        <v>158</v>
      </c>
      <c r="E49" s="228">
        <v>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15</v>
      </c>
      <c r="M49" s="232">
        <f>G49*(1+L49/100)</f>
        <v>0</v>
      </c>
      <c r="N49" s="222">
        <v>5.4000000000000001E-4</v>
      </c>
      <c r="O49" s="222">
        <f>ROUND(E49*N49,5)</f>
        <v>1.08E-3</v>
      </c>
      <c r="P49" s="222">
        <v>0</v>
      </c>
      <c r="Q49" s="222">
        <f>ROUND(E49*P49,5)</f>
        <v>0</v>
      </c>
      <c r="R49" s="222"/>
      <c r="S49" s="222"/>
      <c r="T49" s="223">
        <v>0.71299999999999997</v>
      </c>
      <c r="U49" s="222">
        <f>ROUND(E49*T49,2)</f>
        <v>1.43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97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3">
        <v>30</v>
      </c>
      <c r="B50" s="219" t="s">
        <v>167</v>
      </c>
      <c r="C50" s="264" t="s">
        <v>168</v>
      </c>
      <c r="D50" s="221" t="s">
        <v>158</v>
      </c>
      <c r="E50" s="228">
        <v>10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15</v>
      </c>
      <c r="M50" s="232">
        <f>G50*(1+L50/100)</f>
        <v>0</v>
      </c>
      <c r="N50" s="222">
        <v>3.4000000000000002E-4</v>
      </c>
      <c r="O50" s="222">
        <f>ROUND(E50*N50,5)</f>
        <v>3.3999999999999998E-3</v>
      </c>
      <c r="P50" s="222">
        <v>0</v>
      </c>
      <c r="Q50" s="222">
        <f>ROUND(E50*P50,5)</f>
        <v>0</v>
      </c>
      <c r="R50" s="222"/>
      <c r="S50" s="222"/>
      <c r="T50" s="223">
        <v>0.41</v>
      </c>
      <c r="U50" s="222">
        <f>ROUND(E50*T50,2)</f>
        <v>4.0999999999999996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97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3">
        <v>31</v>
      </c>
      <c r="B51" s="219" t="s">
        <v>169</v>
      </c>
      <c r="C51" s="264" t="s">
        <v>170</v>
      </c>
      <c r="D51" s="221" t="s">
        <v>132</v>
      </c>
      <c r="E51" s="228">
        <v>160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15</v>
      </c>
      <c r="M51" s="232">
        <f>G51*(1+L51/100)</f>
        <v>0</v>
      </c>
      <c r="N51" s="222">
        <v>2.2499999999999998E-3</v>
      </c>
      <c r="O51" s="222">
        <f>ROUND(E51*N51,5)</f>
        <v>0.36</v>
      </c>
      <c r="P51" s="222">
        <v>0</v>
      </c>
      <c r="Q51" s="222">
        <f>ROUND(E51*P51,5)</f>
        <v>0</v>
      </c>
      <c r="R51" s="222"/>
      <c r="S51" s="222"/>
      <c r="T51" s="223">
        <v>0.36399999999999999</v>
      </c>
      <c r="U51" s="222">
        <f>ROUND(E51*T51,2)</f>
        <v>58.24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97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3">
        <v>32</v>
      </c>
      <c r="B52" s="219" t="s">
        <v>171</v>
      </c>
      <c r="C52" s="264" t="s">
        <v>172</v>
      </c>
      <c r="D52" s="221" t="s">
        <v>132</v>
      </c>
      <c r="E52" s="228">
        <v>20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15</v>
      </c>
      <c r="M52" s="232">
        <f>G52*(1+L52/100)</f>
        <v>0</v>
      </c>
      <c r="N52" s="222">
        <v>3.1199999999999999E-3</v>
      </c>
      <c r="O52" s="222">
        <f>ROUND(E52*N52,5)</f>
        <v>6.2399999999999997E-2</v>
      </c>
      <c r="P52" s="222">
        <v>0</v>
      </c>
      <c r="Q52" s="222">
        <f>ROUND(E52*P52,5)</f>
        <v>0</v>
      </c>
      <c r="R52" s="222"/>
      <c r="S52" s="222"/>
      <c r="T52" s="223">
        <v>0.29399999999999998</v>
      </c>
      <c r="U52" s="222">
        <f>ROUND(E52*T52,2)</f>
        <v>5.88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97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3">
        <v>33</v>
      </c>
      <c r="B53" s="219" t="s">
        <v>173</v>
      </c>
      <c r="C53" s="264" t="s">
        <v>174</v>
      </c>
      <c r="D53" s="221" t="s">
        <v>158</v>
      </c>
      <c r="E53" s="228">
        <v>6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15</v>
      </c>
      <c r="M53" s="232">
        <f>G53*(1+L53/100)</f>
        <v>0</v>
      </c>
      <c r="N53" s="222">
        <v>1.391E-2</v>
      </c>
      <c r="O53" s="222">
        <f>ROUND(E53*N53,5)</f>
        <v>8.3460000000000006E-2</v>
      </c>
      <c r="P53" s="222">
        <v>0</v>
      </c>
      <c r="Q53" s="222">
        <f>ROUND(E53*P53,5)</f>
        <v>0</v>
      </c>
      <c r="R53" s="222"/>
      <c r="S53" s="222"/>
      <c r="T53" s="223">
        <v>2.0504500000000001</v>
      </c>
      <c r="U53" s="222">
        <f>ROUND(E53*T53,2)</f>
        <v>12.3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97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3">
        <v>34</v>
      </c>
      <c r="B54" s="219" t="s">
        <v>175</v>
      </c>
      <c r="C54" s="264" t="s">
        <v>176</v>
      </c>
      <c r="D54" s="221" t="s">
        <v>177</v>
      </c>
      <c r="E54" s="228">
        <v>1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15</v>
      </c>
      <c r="M54" s="232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97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3">
        <v>35</v>
      </c>
      <c r="B55" s="219" t="s">
        <v>178</v>
      </c>
      <c r="C55" s="264" t="s">
        <v>179</v>
      </c>
      <c r="D55" s="221" t="s">
        <v>158</v>
      </c>
      <c r="E55" s="228">
        <v>18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15</v>
      </c>
      <c r="M55" s="232">
        <f>G55*(1+L55/100)</f>
        <v>0</v>
      </c>
      <c r="N55" s="222">
        <v>3.6900000000000001E-3</v>
      </c>
      <c r="O55" s="222">
        <f>ROUND(E55*N55,5)</f>
        <v>6.6420000000000007E-2</v>
      </c>
      <c r="P55" s="222">
        <v>0</v>
      </c>
      <c r="Q55" s="222">
        <f>ROUND(E55*P55,5)</f>
        <v>0</v>
      </c>
      <c r="R55" s="222"/>
      <c r="S55" s="222"/>
      <c r="T55" s="223">
        <v>0.97711000000000003</v>
      </c>
      <c r="U55" s="222">
        <f>ROUND(E55*T55,2)</f>
        <v>17.59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97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3">
        <v>36</v>
      </c>
      <c r="B56" s="219" t="s">
        <v>180</v>
      </c>
      <c r="C56" s="264" t="s">
        <v>181</v>
      </c>
      <c r="D56" s="221" t="s">
        <v>96</v>
      </c>
      <c r="E56" s="228">
        <v>6.39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15</v>
      </c>
      <c r="M56" s="232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4.9470000000000001</v>
      </c>
      <c r="U56" s="222">
        <f>ROUND(E56*T56,2)</f>
        <v>31.61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97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25">
      <c r="A57" s="214" t="s">
        <v>92</v>
      </c>
      <c r="B57" s="220" t="s">
        <v>61</v>
      </c>
      <c r="C57" s="265" t="s">
        <v>62</v>
      </c>
      <c r="D57" s="224"/>
      <c r="E57" s="229"/>
      <c r="F57" s="233"/>
      <c r="G57" s="233">
        <f>SUMIF(AE58:AE62,"&lt;&gt;NOR",G58:G62)</f>
        <v>0</v>
      </c>
      <c r="H57" s="233"/>
      <c r="I57" s="233">
        <f>SUM(I58:I62)</f>
        <v>0</v>
      </c>
      <c r="J57" s="233"/>
      <c r="K57" s="233">
        <f>SUM(K58:K62)</f>
        <v>0</v>
      </c>
      <c r="L57" s="233"/>
      <c r="M57" s="233">
        <f>SUM(M58:M62)</f>
        <v>0</v>
      </c>
      <c r="N57" s="225"/>
      <c r="O57" s="225">
        <f>SUM(O58:O62)</f>
        <v>0.36657000000000001</v>
      </c>
      <c r="P57" s="225"/>
      <c r="Q57" s="225">
        <f>SUM(Q58:Q62)</f>
        <v>0</v>
      </c>
      <c r="R57" s="225"/>
      <c r="S57" s="225"/>
      <c r="T57" s="226"/>
      <c r="U57" s="225">
        <f>SUM(U58:U62)</f>
        <v>34.6</v>
      </c>
      <c r="AE57" t="s">
        <v>93</v>
      </c>
    </row>
    <row r="58" spans="1:60" outlineLevel="1" x14ac:dyDescent="0.25">
      <c r="A58" s="213">
        <v>37</v>
      </c>
      <c r="B58" s="219" t="s">
        <v>182</v>
      </c>
      <c r="C58" s="264" t="s">
        <v>183</v>
      </c>
      <c r="D58" s="221" t="s">
        <v>132</v>
      </c>
      <c r="E58" s="228">
        <v>159.19999999999999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15</v>
      </c>
      <c r="M58" s="232">
        <f>G58*(1+L58/100)</f>
        <v>0</v>
      </c>
      <c r="N58" s="222">
        <v>1.1E-4</v>
      </c>
      <c r="O58" s="222">
        <f>ROUND(E58*N58,5)</f>
        <v>1.7510000000000001E-2</v>
      </c>
      <c r="P58" s="222">
        <v>0</v>
      </c>
      <c r="Q58" s="222">
        <f>ROUND(E58*P58,5)</f>
        <v>0</v>
      </c>
      <c r="R58" s="222"/>
      <c r="S58" s="222"/>
      <c r="T58" s="223">
        <v>0.05</v>
      </c>
      <c r="U58" s="222">
        <f>ROUND(E58*T58,2)</f>
        <v>7.96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97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3"/>
      <c r="B59" s="219"/>
      <c r="C59" s="266" t="s">
        <v>184</v>
      </c>
      <c r="D59" s="227"/>
      <c r="E59" s="230">
        <v>159.19999999999999</v>
      </c>
      <c r="F59" s="232"/>
      <c r="G59" s="232"/>
      <c r="H59" s="232"/>
      <c r="I59" s="232"/>
      <c r="J59" s="232"/>
      <c r="K59" s="232"/>
      <c r="L59" s="232"/>
      <c r="M59" s="232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114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3">
        <v>38</v>
      </c>
      <c r="B60" s="219" t="s">
        <v>185</v>
      </c>
      <c r="C60" s="264" t="s">
        <v>186</v>
      </c>
      <c r="D60" s="221" t="s">
        <v>132</v>
      </c>
      <c r="E60" s="228">
        <v>50.9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15</v>
      </c>
      <c r="M60" s="232">
        <f>G60*(1+L60/100)</f>
        <v>0</v>
      </c>
      <c r="N60" s="222">
        <v>5.1000000000000004E-4</v>
      </c>
      <c r="O60" s="222">
        <f>ROUND(E60*N60,5)</f>
        <v>2.596E-2</v>
      </c>
      <c r="P60" s="222">
        <v>0</v>
      </c>
      <c r="Q60" s="222">
        <f>ROUND(E60*P60,5)</f>
        <v>0</v>
      </c>
      <c r="R60" s="222"/>
      <c r="S60" s="222"/>
      <c r="T60" s="223">
        <v>8.3000000000000004E-2</v>
      </c>
      <c r="U60" s="222">
        <f>ROUND(E60*T60,2)</f>
        <v>4.22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97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3">
        <v>39</v>
      </c>
      <c r="B61" s="219" t="s">
        <v>187</v>
      </c>
      <c r="C61" s="264" t="s">
        <v>188</v>
      </c>
      <c r="D61" s="221" t="s">
        <v>158</v>
      </c>
      <c r="E61" s="228">
        <v>30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15</v>
      </c>
      <c r="M61" s="232">
        <f>G61*(1+L61/100)</f>
        <v>0</v>
      </c>
      <c r="N61" s="222">
        <v>1.077E-2</v>
      </c>
      <c r="O61" s="222">
        <f>ROUND(E61*N61,5)</f>
        <v>0.3231</v>
      </c>
      <c r="P61" s="222">
        <v>0</v>
      </c>
      <c r="Q61" s="222">
        <f>ROUND(E61*P61,5)</f>
        <v>0</v>
      </c>
      <c r="R61" s="222"/>
      <c r="S61" s="222"/>
      <c r="T61" s="223">
        <v>0.7157</v>
      </c>
      <c r="U61" s="222">
        <f>ROUND(E61*T61,2)</f>
        <v>21.47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97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3">
        <v>40</v>
      </c>
      <c r="B62" s="219" t="s">
        <v>189</v>
      </c>
      <c r="C62" s="264" t="s">
        <v>190</v>
      </c>
      <c r="D62" s="221" t="s">
        <v>96</v>
      </c>
      <c r="E62" s="228">
        <v>0.37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15</v>
      </c>
      <c r="M62" s="232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2.5569999999999999</v>
      </c>
      <c r="U62" s="222">
        <f>ROUND(E62*T62,2)</f>
        <v>0.95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97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5">
      <c r="A63" s="214" t="s">
        <v>92</v>
      </c>
      <c r="B63" s="220" t="s">
        <v>63</v>
      </c>
      <c r="C63" s="265" t="s">
        <v>64</v>
      </c>
      <c r="D63" s="224"/>
      <c r="E63" s="229"/>
      <c r="F63" s="233"/>
      <c r="G63" s="233">
        <f>SUMIF(AE64:AE64,"&lt;&gt;NOR",G64:G64)</f>
        <v>0</v>
      </c>
      <c r="H63" s="233"/>
      <c r="I63" s="233">
        <f>SUM(I64:I64)</f>
        <v>0</v>
      </c>
      <c r="J63" s="233"/>
      <c r="K63" s="233">
        <f>SUM(K64:K64)</f>
        <v>0</v>
      </c>
      <c r="L63" s="233"/>
      <c r="M63" s="233">
        <f>SUM(M64:M64)</f>
        <v>0</v>
      </c>
      <c r="N63" s="225"/>
      <c r="O63" s="225">
        <f>SUM(O64:O64)</f>
        <v>0</v>
      </c>
      <c r="P63" s="225"/>
      <c r="Q63" s="225">
        <f>SUM(Q64:Q64)</f>
        <v>0</v>
      </c>
      <c r="R63" s="225"/>
      <c r="S63" s="225"/>
      <c r="T63" s="226"/>
      <c r="U63" s="225">
        <f>SUM(U64:U64)</f>
        <v>0</v>
      </c>
      <c r="AE63" t="s">
        <v>93</v>
      </c>
    </row>
    <row r="64" spans="1:60" outlineLevel="1" x14ac:dyDescent="0.25">
      <c r="A64" s="213">
        <v>41</v>
      </c>
      <c r="B64" s="219" t="s">
        <v>191</v>
      </c>
      <c r="C64" s="264" t="s">
        <v>192</v>
      </c>
      <c r="D64" s="221" t="s">
        <v>177</v>
      </c>
      <c r="E64" s="228">
        <v>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15</v>
      </c>
      <c r="M64" s="232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97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5">
      <c r="A65" s="214" t="s">
        <v>92</v>
      </c>
      <c r="B65" s="220" t="s">
        <v>65</v>
      </c>
      <c r="C65" s="265" t="s">
        <v>26</v>
      </c>
      <c r="D65" s="224"/>
      <c r="E65" s="229"/>
      <c r="F65" s="233"/>
      <c r="G65" s="233">
        <f>SUMIF(AE66:AE66,"&lt;&gt;NOR",G66:G66)</f>
        <v>0</v>
      </c>
      <c r="H65" s="233"/>
      <c r="I65" s="233">
        <f>SUM(I66:I66)</f>
        <v>0</v>
      </c>
      <c r="J65" s="233"/>
      <c r="K65" s="233">
        <f>SUM(K66:K66)</f>
        <v>0</v>
      </c>
      <c r="L65" s="233"/>
      <c r="M65" s="233">
        <f>SUM(M66:M66)</f>
        <v>0</v>
      </c>
      <c r="N65" s="225"/>
      <c r="O65" s="225">
        <f>SUM(O66:O66)</f>
        <v>0</v>
      </c>
      <c r="P65" s="225"/>
      <c r="Q65" s="225">
        <f>SUM(Q66:Q66)</f>
        <v>0</v>
      </c>
      <c r="R65" s="225"/>
      <c r="S65" s="225"/>
      <c r="T65" s="226"/>
      <c r="U65" s="225">
        <f>SUM(U66:U66)</f>
        <v>0</v>
      </c>
      <c r="AE65" t="s">
        <v>93</v>
      </c>
    </row>
    <row r="66" spans="1:60" outlineLevel="1" x14ac:dyDescent="0.25">
      <c r="A66" s="242">
        <v>42</v>
      </c>
      <c r="B66" s="243" t="s">
        <v>193</v>
      </c>
      <c r="C66" s="267" t="s">
        <v>194</v>
      </c>
      <c r="D66" s="244" t="s">
        <v>177</v>
      </c>
      <c r="E66" s="245">
        <v>1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15</v>
      </c>
      <c r="M66" s="247">
        <f>G66*(1+L66/100)</f>
        <v>0</v>
      </c>
      <c r="N66" s="248">
        <v>0</v>
      </c>
      <c r="O66" s="248">
        <f>ROUND(E66*N66,5)</f>
        <v>0</v>
      </c>
      <c r="P66" s="248">
        <v>0</v>
      </c>
      <c r="Q66" s="248">
        <f>ROUND(E66*P66,5)</f>
        <v>0</v>
      </c>
      <c r="R66" s="248"/>
      <c r="S66" s="248"/>
      <c r="T66" s="249">
        <v>0</v>
      </c>
      <c r="U66" s="248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97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5">
      <c r="A67" s="6"/>
      <c r="B67" s="7" t="s">
        <v>195</v>
      </c>
      <c r="C67" s="268" t="s">
        <v>195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v>15</v>
      </c>
      <c r="AD67">
        <v>21</v>
      </c>
    </row>
    <row r="68" spans="1:60" x14ac:dyDescent="0.25">
      <c r="A68" s="250"/>
      <c r="B68" s="251">
        <v>26</v>
      </c>
      <c r="C68" s="269" t="s">
        <v>195</v>
      </c>
      <c r="D68" s="252"/>
      <c r="E68" s="252"/>
      <c r="F68" s="252"/>
      <c r="G68" s="263">
        <f>G8+G16+G19+G27+G41+G57+G63+G65</f>
        <v>0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f>SUMIF(L7:L66,AC67,G7:G66)</f>
        <v>0</v>
      </c>
      <c r="AD68">
        <f>SUMIF(L7:L66,AD67,G7:G66)</f>
        <v>0</v>
      </c>
      <c r="AE68" t="s">
        <v>196</v>
      </c>
    </row>
    <row r="69" spans="1:60" x14ac:dyDescent="0.25">
      <c r="A69" s="6"/>
      <c r="B69" s="7" t="s">
        <v>195</v>
      </c>
      <c r="C69" s="268" t="s">
        <v>195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60" x14ac:dyDescent="0.25">
      <c r="A70" s="6"/>
      <c r="B70" s="7" t="s">
        <v>195</v>
      </c>
      <c r="C70" s="268" t="s">
        <v>195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5">
      <c r="A71" s="253">
        <v>33</v>
      </c>
      <c r="B71" s="253"/>
      <c r="C71" s="270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 x14ac:dyDescent="0.25">
      <c r="A72" s="254"/>
      <c r="B72" s="255"/>
      <c r="C72" s="271"/>
      <c r="D72" s="255"/>
      <c r="E72" s="255"/>
      <c r="F72" s="255"/>
      <c r="G72" s="25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E72" t="s">
        <v>197</v>
      </c>
    </row>
    <row r="73" spans="1:60" x14ac:dyDescent="0.25">
      <c r="A73" s="257"/>
      <c r="B73" s="258"/>
      <c r="C73" s="272"/>
      <c r="D73" s="258"/>
      <c r="E73" s="258"/>
      <c r="F73" s="258"/>
      <c r="G73" s="259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5">
      <c r="A74" s="257"/>
      <c r="B74" s="258"/>
      <c r="C74" s="272"/>
      <c r="D74" s="258"/>
      <c r="E74" s="258"/>
      <c r="F74" s="258"/>
      <c r="G74" s="259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5">
      <c r="A75" s="257"/>
      <c r="B75" s="258"/>
      <c r="C75" s="272"/>
      <c r="D75" s="258"/>
      <c r="E75" s="258"/>
      <c r="F75" s="258"/>
      <c r="G75" s="259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5">
      <c r="A76" s="260"/>
      <c r="B76" s="261"/>
      <c r="C76" s="273"/>
      <c r="D76" s="261"/>
      <c r="E76" s="261"/>
      <c r="F76" s="261"/>
      <c r="G76" s="262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5">
      <c r="A77" s="6"/>
      <c r="B77" s="7" t="s">
        <v>195</v>
      </c>
      <c r="C77" s="268" t="s">
        <v>195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5">
      <c r="C78" s="274"/>
      <c r="AE78" t="s">
        <v>198</v>
      </c>
    </row>
  </sheetData>
  <mergeCells count="6">
    <mergeCell ref="A1:G1"/>
    <mergeCell ref="C2:G2"/>
    <mergeCell ref="C3:G3"/>
    <mergeCell ref="C4:G4"/>
    <mergeCell ref="A71:C71"/>
    <mergeCell ref="A72:G76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2014-02-28T09:52:57Z</cp:lastPrinted>
  <dcterms:created xsi:type="dcterms:W3CDTF">2009-04-08T07:15:50Z</dcterms:created>
  <dcterms:modified xsi:type="dcterms:W3CDTF">2018-07-10T12:09:34Z</dcterms:modified>
</cp:coreProperties>
</file>